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E171B520-1D7D-41CD-B214-7DE49A87C996}" xr6:coauthVersionLast="47" xr6:coauthVersionMax="47" xr10:uidLastSave="{00000000-0000-0000-0000-000000000000}"/>
  <bookViews>
    <workbookView xWindow="-104" yWindow="-104" windowWidth="22326" windowHeight="11947" xr2:uid="{F0817ED5-9352-4ED5-92AA-1DE7BF4794BB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2" i="8"/>
  <c r="F51" i="8"/>
  <c r="F48" i="8"/>
  <c r="C48" i="8"/>
  <c r="F47" i="8"/>
  <c r="C47" i="8"/>
  <c r="F45" i="8"/>
  <c r="F44" i="8"/>
  <c r="F40" i="8"/>
  <c r="A39" i="8"/>
  <c r="H34" i="8"/>
  <c r="F55" i="8" s="1"/>
  <c r="E34" i="8"/>
  <c r="A34" i="8"/>
  <c r="H29" i="8"/>
  <c r="F54" i="8" s="1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E123" i="7"/>
  <c r="G119" i="7"/>
  <c r="G118" i="7"/>
  <c r="H117" i="7"/>
  <c r="H113" i="7"/>
  <c r="H106" i="7"/>
  <c r="H100" i="7"/>
  <c r="H95" i="7"/>
  <c r="H97" i="7" s="1"/>
  <c r="H102" i="7" s="1"/>
  <c r="H92" i="7"/>
  <c r="G87" i="7"/>
  <c r="G86" i="7"/>
  <c r="H85" i="7"/>
  <c r="G79" i="7"/>
  <c r="G77" i="7"/>
  <c r="H74" i="7"/>
  <c r="G67" i="7"/>
  <c r="H66" i="7"/>
  <c r="H53" i="7"/>
  <c r="F45" i="7"/>
  <c r="C45" i="7"/>
  <c r="G45" i="7" s="1"/>
  <c r="H42" i="7"/>
  <c r="G39" i="7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3" i="6"/>
  <c r="H132" i="6"/>
  <c r="E128" i="6"/>
  <c r="E123" i="6"/>
  <c r="G119" i="6"/>
  <c r="G118" i="6"/>
  <c r="H117" i="6"/>
  <c r="H113" i="6"/>
  <c r="H106" i="6"/>
  <c r="H100" i="6"/>
  <c r="H97" i="6"/>
  <c r="H102" i="6" s="1"/>
  <c r="H95" i="6"/>
  <c r="H92" i="6"/>
  <c r="G90" i="6"/>
  <c r="G89" i="6"/>
  <c r="G88" i="6"/>
  <c r="H85" i="6"/>
  <c r="G79" i="6"/>
  <c r="H79" i="6" s="1"/>
  <c r="H74" i="6"/>
  <c r="H66" i="6"/>
  <c r="H57" i="6"/>
  <c r="H56" i="6"/>
  <c r="H55" i="6"/>
  <c r="H53" i="6"/>
  <c r="F45" i="6"/>
  <c r="C45" i="6"/>
  <c r="G45" i="6" s="1"/>
  <c r="H42" i="6"/>
  <c r="G39" i="6"/>
  <c r="G67" i="6" s="1"/>
  <c r="H38" i="6"/>
  <c r="G38" i="6"/>
  <c r="G37" i="6"/>
  <c r="H37" i="6" s="1"/>
  <c r="H39" i="6" s="1"/>
  <c r="H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E124" i="5"/>
  <c r="G120" i="5"/>
  <c r="G119" i="5"/>
  <c r="H118" i="5"/>
  <c r="H114" i="5"/>
  <c r="H107" i="5"/>
  <c r="H101" i="5"/>
  <c r="H98" i="5"/>
  <c r="H103" i="5" s="1"/>
  <c r="H96" i="5"/>
  <c r="G90" i="5"/>
  <c r="G89" i="5"/>
  <c r="G88" i="5"/>
  <c r="G87" i="5"/>
  <c r="H86" i="5"/>
  <c r="G80" i="5"/>
  <c r="G76" i="5"/>
  <c r="H75" i="5"/>
  <c r="G68" i="5"/>
  <c r="H67" i="5"/>
  <c r="H57" i="5"/>
  <c r="H56" i="5"/>
  <c r="H55" i="5"/>
  <c r="H53" i="5"/>
  <c r="F45" i="5"/>
  <c r="C45" i="5"/>
  <c r="G45" i="5" s="1"/>
  <c r="H42" i="5"/>
  <c r="G38" i="5"/>
  <c r="G37" i="5"/>
  <c r="G39" i="5" s="1"/>
  <c r="H36" i="5"/>
  <c r="H28" i="5"/>
  <c r="H26" i="5"/>
  <c r="H32" i="5" s="1"/>
  <c r="H25" i="5"/>
  <c r="H20" i="5"/>
  <c r="F12" i="5"/>
  <c r="H9" i="5"/>
  <c r="H7" i="5"/>
  <c r="B3" i="5"/>
  <c r="H134" i="4"/>
  <c r="E129" i="4"/>
  <c r="C129" i="4"/>
  <c r="E124" i="4"/>
  <c r="G120" i="4"/>
  <c r="G119" i="4"/>
  <c r="H118" i="4"/>
  <c r="H114" i="4"/>
  <c r="H107" i="4"/>
  <c r="H103" i="4"/>
  <c r="H101" i="4"/>
  <c r="H98" i="4"/>
  <c r="H96" i="4"/>
  <c r="G91" i="4"/>
  <c r="G87" i="4"/>
  <c r="H86" i="4"/>
  <c r="G80" i="4"/>
  <c r="H75" i="4"/>
  <c r="H67" i="4"/>
  <c r="H63" i="4"/>
  <c r="H62" i="4"/>
  <c r="H60" i="4"/>
  <c r="H53" i="4"/>
  <c r="G51" i="4"/>
  <c r="G69" i="4" s="1"/>
  <c r="F45" i="4"/>
  <c r="C45" i="4"/>
  <c r="G45" i="4" s="1"/>
  <c r="H42" i="4"/>
  <c r="G39" i="4"/>
  <c r="G68" i="4" s="1"/>
  <c r="G38" i="4"/>
  <c r="G37" i="4"/>
  <c r="H36" i="4"/>
  <c r="H25" i="4"/>
  <c r="H20" i="4"/>
  <c r="F12" i="4"/>
  <c r="H9" i="4"/>
  <c r="H7" i="4"/>
  <c r="B3" i="4"/>
  <c r="H134" i="3"/>
  <c r="E129" i="3"/>
  <c r="C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1" i="3"/>
  <c r="G90" i="3"/>
  <c r="G87" i="3"/>
  <c r="H86" i="3"/>
  <c r="I80" i="3"/>
  <c r="G80" i="3"/>
  <c r="H75" i="3"/>
  <c r="H67" i="3"/>
  <c r="I63" i="3"/>
  <c r="I57" i="3"/>
  <c r="H57" i="3"/>
  <c r="I56" i="3"/>
  <c r="H56" i="3"/>
  <c r="I55" i="3"/>
  <c r="H55" i="3"/>
  <c r="H53" i="3"/>
  <c r="F45" i="3"/>
  <c r="C45" i="3"/>
  <c r="G45" i="3" s="1"/>
  <c r="H42" i="3"/>
  <c r="G38" i="3"/>
  <c r="I38" i="3" s="1"/>
  <c r="G37" i="3"/>
  <c r="H36" i="3"/>
  <c r="I32" i="3"/>
  <c r="I26" i="3"/>
  <c r="H26" i="3"/>
  <c r="H32" i="3" s="1"/>
  <c r="H25" i="3"/>
  <c r="H20" i="3"/>
  <c r="F12" i="3"/>
  <c r="H9" i="3"/>
  <c r="H7" i="3"/>
  <c r="B3" i="3"/>
  <c r="G31" i="2"/>
  <c r="H31" i="2" s="1"/>
  <c r="H30" i="2"/>
  <c r="G30" i="2"/>
  <c r="G29" i="2"/>
  <c r="H29" i="2" s="1"/>
  <c r="H32" i="2" s="1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C186" i="1"/>
  <c r="H186" i="1" s="1"/>
  <c r="H182" i="1"/>
  <c r="C182" i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D80" i="1"/>
  <c r="E80" i="1" s="1"/>
  <c r="D78" i="1"/>
  <c r="G72" i="1"/>
  <c r="G71" i="1"/>
  <c r="G70" i="1"/>
  <c r="G89" i="7" s="1"/>
  <c r="G69" i="1"/>
  <c r="G89" i="4" s="1"/>
  <c r="G68" i="1"/>
  <c r="G67" i="1"/>
  <c r="G86" i="6" s="1"/>
  <c r="E61" i="1"/>
  <c r="E59" i="1"/>
  <c r="H54" i="1"/>
  <c r="H53" i="1"/>
  <c r="H52" i="1"/>
  <c r="H51" i="1"/>
  <c r="H55" i="1" s="1"/>
  <c r="H50" i="1"/>
  <c r="H49" i="1"/>
  <c r="H48" i="1"/>
  <c r="H47" i="1"/>
  <c r="F43" i="1"/>
  <c r="D43" i="1"/>
  <c r="E43" i="1" s="1"/>
  <c r="I42" i="1"/>
  <c r="H54" i="7" s="1"/>
  <c r="A42" i="1"/>
  <c r="E40" i="1"/>
  <c r="D40" i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H61" i="4" s="1"/>
  <c r="I28" i="1"/>
  <c r="H62" i="5" s="1"/>
  <c r="I26" i="1"/>
  <c r="D24" i="1"/>
  <c r="E24" i="1" s="1"/>
  <c r="I24" i="1" s="1"/>
  <c r="E22" i="1"/>
  <c r="I20" i="1"/>
  <c r="H57" i="7" s="1"/>
  <c r="I18" i="1"/>
  <c r="I16" i="1"/>
  <c r="F7" i="1"/>
  <c r="H26" i="4" s="1"/>
  <c r="H32" i="4" s="1"/>
  <c r="H135" i="4" s="1"/>
  <c r="F129" i="3" l="1"/>
  <c r="F129" i="5"/>
  <c r="H108" i="5"/>
  <c r="I108" i="3"/>
  <c r="H108" i="3"/>
  <c r="H107" i="7"/>
  <c r="H107" i="6"/>
  <c r="H108" i="4"/>
  <c r="H32" i="7"/>
  <c r="H79" i="7" s="1"/>
  <c r="H135" i="3"/>
  <c r="H80" i="3"/>
  <c r="H41" i="3"/>
  <c r="H80" i="4"/>
  <c r="G51" i="7"/>
  <c r="F128" i="7"/>
  <c r="H27" i="7"/>
  <c r="H58" i="7"/>
  <c r="H58" i="5"/>
  <c r="I58" i="3"/>
  <c r="H58" i="6"/>
  <c r="H58" i="4"/>
  <c r="H58" i="3"/>
  <c r="G92" i="5"/>
  <c r="G92" i="3"/>
  <c r="G91" i="6"/>
  <c r="H11" i="9"/>
  <c r="H10" i="9"/>
  <c r="H9" i="9"/>
  <c r="H8" i="9"/>
  <c r="H7" i="9"/>
  <c r="H6" i="9"/>
  <c r="H5" i="9"/>
  <c r="H60" i="3"/>
  <c r="H60" i="5"/>
  <c r="H60" i="6"/>
  <c r="I60" i="3"/>
  <c r="G92" i="4"/>
  <c r="H60" i="7"/>
  <c r="H45" i="3"/>
  <c r="G51" i="3"/>
  <c r="G51" i="6"/>
  <c r="H45" i="6"/>
  <c r="H61" i="5"/>
  <c r="H62" i="6"/>
  <c r="I61" i="3"/>
  <c r="H61" i="3"/>
  <c r="H63" i="5"/>
  <c r="F40" i="1"/>
  <c r="I39" i="1" s="1"/>
  <c r="H54" i="4" s="1"/>
  <c r="I37" i="3"/>
  <c r="I39" i="3" s="1"/>
  <c r="I68" i="3" s="1"/>
  <c r="H37" i="3"/>
  <c r="H39" i="3" s="1"/>
  <c r="H68" i="3" s="1"/>
  <c r="H63" i="3"/>
  <c r="H62" i="7"/>
  <c r="H38" i="4"/>
  <c r="E123" i="3"/>
  <c r="F123" i="3" s="1"/>
  <c r="E123" i="5"/>
  <c r="F123" i="5" s="1"/>
  <c r="E123" i="4"/>
  <c r="F123" i="4" s="1"/>
  <c r="F129" i="4" s="1"/>
  <c r="E122" i="7"/>
  <c r="F122" i="7" s="1"/>
  <c r="H62" i="3"/>
  <c r="H61" i="6"/>
  <c r="I62" i="3"/>
  <c r="G51" i="5"/>
  <c r="H61" i="7"/>
  <c r="E122" i="6"/>
  <c r="F122" i="6" s="1"/>
  <c r="G76" i="3"/>
  <c r="E60" i="1"/>
  <c r="G76" i="4"/>
  <c r="G75" i="7"/>
  <c r="G75" i="6"/>
  <c r="F19" i="2"/>
  <c r="G39" i="3"/>
  <c r="G68" i="3" s="1"/>
  <c r="H37" i="4"/>
  <c r="H80" i="5"/>
  <c r="H38" i="5"/>
  <c r="H135" i="5"/>
  <c r="H54" i="5"/>
  <c r="G77" i="6"/>
  <c r="G78" i="4"/>
  <c r="E62" i="1"/>
  <c r="G78" i="3"/>
  <c r="G78" i="5"/>
  <c r="E83" i="1"/>
  <c r="H54" i="6"/>
  <c r="G91" i="7"/>
  <c r="H55" i="4"/>
  <c r="H55" i="7"/>
  <c r="F128" i="6"/>
  <c r="H56" i="4"/>
  <c r="H56" i="7"/>
  <c r="G87" i="6"/>
  <c r="G88" i="3"/>
  <c r="G88" i="4"/>
  <c r="H41" i="6"/>
  <c r="H57" i="4"/>
  <c r="H38" i="3"/>
  <c r="G90" i="4"/>
  <c r="G22" i="1"/>
  <c r="I22" i="1" s="1"/>
  <c r="G90" i="7"/>
  <c r="H90" i="7" s="1"/>
  <c r="G91" i="5"/>
  <c r="G89" i="3"/>
  <c r="H37" i="5"/>
  <c r="H39" i="5" s="1"/>
  <c r="G88" i="7"/>
  <c r="C80" i="8"/>
  <c r="I135" i="3"/>
  <c r="I59" i="3" l="1"/>
  <c r="I64" i="3" s="1"/>
  <c r="I70" i="3" s="1"/>
  <c r="H59" i="5"/>
  <c r="H59" i="7"/>
  <c r="H59" i="4"/>
  <c r="H59" i="6"/>
  <c r="H59" i="3"/>
  <c r="H64" i="4"/>
  <c r="H70" i="4" s="1"/>
  <c r="H64" i="3"/>
  <c r="H70" i="3" s="1"/>
  <c r="G93" i="7"/>
  <c r="H39" i="4"/>
  <c r="H47" i="3"/>
  <c r="H74" i="3"/>
  <c r="H78" i="3" s="1"/>
  <c r="H50" i="3"/>
  <c r="H44" i="3"/>
  <c r="H49" i="3"/>
  <c r="H48" i="3"/>
  <c r="H46" i="3"/>
  <c r="H43" i="3"/>
  <c r="H37" i="7"/>
  <c r="C28" i="9"/>
  <c r="B28" i="9"/>
  <c r="D28" i="9"/>
  <c r="H68" i="5"/>
  <c r="H41" i="5"/>
  <c r="G79" i="4"/>
  <c r="G78" i="7"/>
  <c r="G79" i="3"/>
  <c r="G78" i="6"/>
  <c r="G79" i="5"/>
  <c r="G69" i="5"/>
  <c r="H51" i="3"/>
  <c r="I51" i="3"/>
  <c r="I69" i="3" s="1"/>
  <c r="I71" i="3" s="1"/>
  <c r="G69" i="3"/>
  <c r="D30" i="9"/>
  <c r="C30" i="9"/>
  <c r="B30" i="9"/>
  <c r="H51" i="6"/>
  <c r="G68" i="6"/>
  <c r="D29" i="9"/>
  <c r="C29" i="9"/>
  <c r="B29" i="9"/>
  <c r="D31" i="9"/>
  <c r="C31" i="9"/>
  <c r="B31" i="9"/>
  <c r="D34" i="9"/>
  <c r="C34" i="9"/>
  <c r="B34" i="9"/>
  <c r="G68" i="7"/>
  <c r="G93" i="6"/>
  <c r="H133" i="7"/>
  <c r="H38" i="7"/>
  <c r="H64" i="5"/>
  <c r="H70" i="5" s="1"/>
  <c r="C33" i="9"/>
  <c r="D33" i="9"/>
  <c r="B33" i="9"/>
  <c r="H44" i="6"/>
  <c r="H43" i="6"/>
  <c r="H50" i="6"/>
  <c r="H48" i="6"/>
  <c r="H47" i="6"/>
  <c r="H46" i="6"/>
  <c r="H49" i="6"/>
  <c r="H73" i="6"/>
  <c r="H75" i="6" s="1"/>
  <c r="G94" i="3"/>
  <c r="C32" i="9"/>
  <c r="D32" i="9"/>
  <c r="B32" i="9"/>
  <c r="G94" i="5"/>
  <c r="H63" i="7"/>
  <c r="H69" i="7" s="1"/>
  <c r="G76" i="6"/>
  <c r="G76" i="7"/>
  <c r="G77" i="5"/>
  <c r="G77" i="4"/>
  <c r="G77" i="3"/>
  <c r="I41" i="3"/>
  <c r="G94" i="4"/>
  <c r="H63" i="6"/>
  <c r="H69" i="6" s="1"/>
  <c r="I136" i="3" l="1"/>
  <c r="H77" i="3"/>
  <c r="H49" i="5"/>
  <c r="H47" i="5"/>
  <c r="H74" i="5"/>
  <c r="H48" i="5"/>
  <c r="H46" i="5"/>
  <c r="H50" i="5"/>
  <c r="H44" i="5"/>
  <c r="H43" i="5"/>
  <c r="H45" i="5"/>
  <c r="I87" i="3"/>
  <c r="H69" i="3"/>
  <c r="H71" i="3" s="1"/>
  <c r="H87" i="3"/>
  <c r="H76" i="3"/>
  <c r="H81" i="3" s="1"/>
  <c r="H137" i="3" s="1"/>
  <c r="H51" i="5"/>
  <c r="H77" i="5"/>
  <c r="H76" i="6"/>
  <c r="H80" i="6" s="1"/>
  <c r="H135" i="6" s="1"/>
  <c r="D35" i="9"/>
  <c r="H77" i="6"/>
  <c r="H68" i="6"/>
  <c r="H70" i="6" s="1"/>
  <c r="H86" i="6"/>
  <c r="B35" i="9"/>
  <c r="H79" i="5"/>
  <c r="C35" i="9"/>
  <c r="I46" i="3"/>
  <c r="I50" i="3"/>
  <c r="I44" i="3"/>
  <c r="I49" i="3"/>
  <c r="I48" i="3"/>
  <c r="I47" i="3"/>
  <c r="I43" i="3"/>
  <c r="I74" i="3"/>
  <c r="I45" i="3"/>
  <c r="H78" i="6"/>
  <c r="H39" i="7"/>
  <c r="H68" i="4"/>
  <c r="H41" i="4"/>
  <c r="H79" i="3"/>
  <c r="H69" i="5" l="1"/>
  <c r="H71" i="5" s="1"/>
  <c r="H87" i="5"/>
  <c r="H76" i="5"/>
  <c r="H78" i="5"/>
  <c r="I78" i="3"/>
  <c r="I76" i="3"/>
  <c r="H136" i="3"/>
  <c r="H85" i="3"/>
  <c r="I77" i="3"/>
  <c r="H67" i="7"/>
  <c r="H41" i="7"/>
  <c r="H44" i="4"/>
  <c r="H74" i="4"/>
  <c r="H43" i="4"/>
  <c r="H50" i="4"/>
  <c r="H49" i="4"/>
  <c r="H47" i="4"/>
  <c r="H48" i="4"/>
  <c r="H46" i="4"/>
  <c r="H45" i="4"/>
  <c r="H51" i="4"/>
  <c r="H134" i="6"/>
  <c r="H84" i="6"/>
  <c r="I79" i="3"/>
  <c r="H69" i="4" l="1"/>
  <c r="H71" i="4" s="1"/>
  <c r="H87" i="4"/>
  <c r="H93" i="3"/>
  <c r="H90" i="3"/>
  <c r="H91" i="3"/>
  <c r="H92" i="3"/>
  <c r="H88" i="3"/>
  <c r="H94" i="3" s="1"/>
  <c r="H102" i="3" s="1"/>
  <c r="H104" i="3" s="1"/>
  <c r="H89" i="3"/>
  <c r="I81" i="3"/>
  <c r="H88" i="6"/>
  <c r="H89" i="6"/>
  <c r="H90" i="6"/>
  <c r="H87" i="6"/>
  <c r="H91" i="6"/>
  <c r="H78" i="4"/>
  <c r="H76" i="4"/>
  <c r="H79" i="4"/>
  <c r="H77" i="4"/>
  <c r="H81" i="5"/>
  <c r="H137" i="5" s="1"/>
  <c r="H46" i="7"/>
  <c r="H43" i="7"/>
  <c r="H50" i="7"/>
  <c r="H73" i="7"/>
  <c r="H44" i="7"/>
  <c r="H49" i="7"/>
  <c r="H48" i="7"/>
  <c r="H47" i="7"/>
  <c r="H45" i="7"/>
  <c r="H51" i="7"/>
  <c r="H136" i="5"/>
  <c r="H85" i="5"/>
  <c r="I137" i="3" l="1"/>
  <c r="I85" i="3"/>
  <c r="H138" i="3"/>
  <c r="H115" i="3"/>
  <c r="H93" i="5"/>
  <c r="H88" i="5"/>
  <c r="H89" i="5"/>
  <c r="H90" i="5"/>
  <c r="H92" i="5"/>
  <c r="H91" i="5"/>
  <c r="H68" i="7"/>
  <c r="H70" i="7" s="1"/>
  <c r="H86" i="7"/>
  <c r="H81" i="4"/>
  <c r="H137" i="4" s="1"/>
  <c r="H77" i="7"/>
  <c r="H75" i="7"/>
  <c r="H76" i="7"/>
  <c r="H78" i="7"/>
  <c r="H93" i="6"/>
  <c r="H101" i="6" s="1"/>
  <c r="H103" i="6" s="1"/>
  <c r="H136" i="4"/>
  <c r="H85" i="4"/>
  <c r="H80" i="7" l="1"/>
  <c r="H135" i="7" s="1"/>
  <c r="H93" i="4"/>
  <c r="H91" i="4"/>
  <c r="H89" i="4"/>
  <c r="H90" i="4"/>
  <c r="H92" i="4"/>
  <c r="H88" i="4"/>
  <c r="H94" i="4" s="1"/>
  <c r="H102" i="4" s="1"/>
  <c r="H104" i="4" s="1"/>
  <c r="H136" i="6"/>
  <c r="H114" i="6"/>
  <c r="H94" i="5"/>
  <c r="H102" i="5" s="1"/>
  <c r="H104" i="5" s="1"/>
  <c r="H142" i="3"/>
  <c r="H109" i="3"/>
  <c r="H112" i="3" s="1"/>
  <c r="H139" i="3" s="1"/>
  <c r="H119" i="3"/>
  <c r="H132" i="3" s="1"/>
  <c r="H120" i="3"/>
  <c r="H140" i="3"/>
  <c r="I93" i="3"/>
  <c r="I90" i="3"/>
  <c r="I91" i="3"/>
  <c r="I88" i="3"/>
  <c r="I89" i="3"/>
  <c r="I92" i="3"/>
  <c r="H134" i="7"/>
  <c r="H84" i="7"/>
  <c r="I94" i="3" l="1"/>
  <c r="I102" i="3" s="1"/>
  <c r="I104" i="3" s="1"/>
  <c r="F23" i="8"/>
  <c r="G23" i="8" s="1"/>
  <c r="F20" i="8"/>
  <c r="G20" i="8" s="1"/>
  <c r="F11" i="8"/>
  <c r="G11" i="8" s="1"/>
  <c r="F8" i="8"/>
  <c r="G8" i="8" s="1"/>
  <c r="F14" i="8"/>
  <c r="G14" i="8" s="1"/>
  <c r="F24" i="8"/>
  <c r="G24" i="8" s="1"/>
  <c r="F12" i="8"/>
  <c r="G12" i="8" s="1"/>
  <c r="F22" i="8"/>
  <c r="G22" i="8" s="1"/>
  <c r="F19" i="8"/>
  <c r="G19" i="8" s="1"/>
  <c r="F7" i="8"/>
  <c r="G7" i="8" s="1"/>
  <c r="F10" i="8"/>
  <c r="G10" i="8" s="1"/>
  <c r="F9" i="8"/>
  <c r="G9" i="8" s="1"/>
  <c r="F21" i="8"/>
  <c r="G21" i="8" s="1"/>
  <c r="H138" i="5"/>
  <c r="H115" i="5"/>
  <c r="H108" i="6"/>
  <c r="H111" i="6" s="1"/>
  <c r="H137" i="6" s="1"/>
  <c r="H138" i="6" s="1"/>
  <c r="H118" i="6"/>
  <c r="H138" i="4"/>
  <c r="H115" i="4"/>
  <c r="H87" i="7"/>
  <c r="H89" i="7"/>
  <c r="H91" i="7"/>
  <c r="H88" i="7"/>
  <c r="H130" i="3"/>
  <c r="D39" i="8" l="1"/>
  <c r="G39" i="8" s="1"/>
  <c r="I7" i="8"/>
  <c r="D47" i="8"/>
  <c r="G47" i="8" s="1"/>
  <c r="I19" i="8"/>
  <c r="D50" i="8"/>
  <c r="G50" i="8" s="1"/>
  <c r="I22" i="8"/>
  <c r="H119" i="6"/>
  <c r="H129" i="6" s="1"/>
  <c r="D52" i="8"/>
  <c r="G52" i="8" s="1"/>
  <c r="I24" i="8"/>
  <c r="H141" i="3"/>
  <c r="H121" i="3"/>
  <c r="D43" i="8"/>
  <c r="G43" i="8" s="1"/>
  <c r="I11" i="8"/>
  <c r="H109" i="4"/>
  <c r="H112" i="4" s="1"/>
  <c r="H139" i="4" s="1"/>
  <c r="H119" i="4"/>
  <c r="H132" i="4" s="1"/>
  <c r="H140" i="6"/>
  <c r="H140" i="4"/>
  <c r="H140" i="5"/>
  <c r="D44" i="8"/>
  <c r="G44" i="8" s="1"/>
  <c r="I12" i="8"/>
  <c r="I14" i="8"/>
  <c r="D45" i="8"/>
  <c r="G45" i="8" s="1"/>
  <c r="I8" i="8"/>
  <c r="D40" i="8"/>
  <c r="G40" i="8" s="1"/>
  <c r="H109" i="5"/>
  <c r="H112" i="5" s="1"/>
  <c r="H139" i="5" s="1"/>
  <c r="H119" i="5"/>
  <c r="H132" i="5" s="1"/>
  <c r="H120" i="5"/>
  <c r="D48" i="8"/>
  <c r="G48" i="8" s="1"/>
  <c r="I20" i="8"/>
  <c r="D49" i="8"/>
  <c r="G49" i="8" s="1"/>
  <c r="I21" i="8"/>
  <c r="I23" i="8"/>
  <c r="D51" i="8"/>
  <c r="G51" i="8" s="1"/>
  <c r="D41" i="8"/>
  <c r="G41" i="8" s="1"/>
  <c r="I9" i="8"/>
  <c r="H93" i="7"/>
  <c r="H101" i="7" s="1"/>
  <c r="H103" i="7" s="1"/>
  <c r="I10" i="8"/>
  <c r="D42" i="8"/>
  <c r="G42" i="8" s="1"/>
  <c r="I138" i="3"/>
  <c r="I115" i="3"/>
  <c r="H120" i="6" l="1"/>
  <c r="H139" i="6"/>
  <c r="I109" i="3"/>
  <c r="I112" i="3" s="1"/>
  <c r="I139" i="3" s="1"/>
  <c r="I140" i="3" s="1"/>
  <c r="I119" i="3"/>
  <c r="H130" i="5"/>
  <c r="H142" i="4"/>
  <c r="E61" i="8" s="1"/>
  <c r="G61" i="8" s="1"/>
  <c r="H130" i="4"/>
  <c r="E76" i="8"/>
  <c r="G76" i="8" s="1"/>
  <c r="F29" i="8"/>
  <c r="G29" i="8" s="1"/>
  <c r="H120" i="4"/>
  <c r="H142" i="5"/>
  <c r="F15" i="8" s="1"/>
  <c r="G15" i="8" s="1"/>
  <c r="J24" i="8"/>
  <c r="H136" i="7"/>
  <c r="H114" i="7"/>
  <c r="I130" i="3" l="1"/>
  <c r="I29" i="8"/>
  <c r="J29" i="8" s="1"/>
  <c r="D54" i="8"/>
  <c r="G54" i="8" s="1"/>
  <c r="H121" i="5"/>
  <c r="H141" i="5"/>
  <c r="I142" i="3"/>
  <c r="H144" i="3" s="1"/>
  <c r="I13" i="8" s="1"/>
  <c r="H141" i="4"/>
  <c r="H121" i="4"/>
  <c r="H108" i="7"/>
  <c r="H111" i="7" s="1"/>
  <c r="H137" i="7" s="1"/>
  <c r="H138" i="7" s="1"/>
  <c r="H140" i="7"/>
  <c r="H129" i="7"/>
  <c r="H119" i="7"/>
  <c r="H118" i="7"/>
  <c r="I120" i="3"/>
  <c r="D46" i="8"/>
  <c r="G46" i="8" s="1"/>
  <c r="I15" i="8"/>
  <c r="E78" i="8" l="1"/>
  <c r="G78" i="8" s="1"/>
  <c r="G80" i="8" s="1"/>
  <c r="F34" i="8"/>
  <c r="G34" i="8" s="1"/>
  <c r="G53" i="8"/>
  <c r="J15" i="8"/>
  <c r="H120" i="7"/>
  <c r="H139" i="7"/>
  <c r="I141" i="3"/>
  <c r="I121" i="3"/>
  <c r="D55" i="8" l="1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6AF610AA-6EB3-4177-9A82-F18DA9769958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D688721-39FF-4C2A-A625-B5E10049D08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D0FDF31-1351-4DD7-9E4D-D62DC65573C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C269516-A9E5-4747-B4A9-FB8FBF4D08E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B2D78D2-6476-466A-A04D-526352CDC65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133E84F-5522-4A45-BA11-E0A2E2C56F3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94F9FF4-3B20-41F4-BA1A-654A10B79A3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<sst xmlns="http://schemas.openxmlformats.org/spreadsheetml/2006/main" count="1664" uniqueCount="485">
  <si>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</si>
  <si>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</si>
  <si>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</si>
  <si>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Presidente Prudente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</si>
  <si>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</si>
  <si>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</si>
  <si>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</si>
  <si>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</si>
  <si>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</si>
  <si>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DRF/Presidente Prudente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</si>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</sst>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6ED820A6-4237-44AE-AA61-E8EFB0E55C50}"/>
    <cellStyle name="Excel Built-in Percent" xfId="4" xr:uid="{15056C02-8012-4219-AB64-A9F69E44DE36}"/>
    <cellStyle name="Excel Built-in Percent 2" xfId="6" xr:uid="{3FAA0A3B-032A-4700-B48F-474F188CC65F}"/>
    <cellStyle name="Excel_BuiltIn_Currency" xfId="5" xr:uid="{D973A5C8-8787-4B71-B5BD-64A0BDBAA97C}"/>
    <cellStyle name="Moeda" xfId="2" builtinId="4"/>
    <cellStyle name="Moeda_Plan1_1_Limpeza2011- Planilhas" xfId="8" xr:uid="{806652F2-A721-4343-9ABB-871B7648A45A}"/>
    <cellStyle name="Normal" xfId="0" builtinId="0"/>
    <cellStyle name="Normal 2" xfId="10" xr:uid="{468EEF99-8BC8-4B16-B0C0-3D36430AB608}"/>
    <cellStyle name="Normal_Limpeza2011- Planilhas" xfId="7" xr:uid="{0EE3EB26-358D-46B3-B053-88F40E30D9C3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83710-7439-4880-B24F-68320C075A19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Presidente Prudente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114.22799999999999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</v>
      </c>
      <c r="E34" s="43">
        <f>B34*C34*D34</f>
        <v>217.26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Presidente Prudente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104.892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</v>
      </c>
      <c r="E37" s="43">
        <f>B37*C37*D37</f>
        <v>217.26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Presidente Prudente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155.4408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</v>
      </c>
      <c r="E40" s="43">
        <f>B40*C40*D40</f>
        <v>217.26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Presidente Prudente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104.31959999999999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</v>
      </c>
      <c r="E43" s="43">
        <f>B43*C43*D43</f>
        <v>217.26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Presidente Prudente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21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5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5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2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2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22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4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5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20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11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3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6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4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20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10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5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11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11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15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15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16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7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5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2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6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3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3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5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6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2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2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3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1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2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8</v>
      </c>
      <c r="G161" s="153">
        <v>1</v>
      </c>
      <c r="H161" s="130">
        <f t="shared" ref="H161:H172" si="1">E161*F161/G161</f>
        <v>95.44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6</v>
      </c>
      <c r="G162" s="153">
        <v>1</v>
      </c>
      <c r="H162" s="130">
        <f t="shared" si="1"/>
        <v>353.82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70</v>
      </c>
      <c r="G164" s="153">
        <v>1</v>
      </c>
      <c r="H164" s="130">
        <f t="shared" si="1"/>
        <v>2030.7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4</v>
      </c>
      <c r="G165" s="153">
        <v>1</v>
      </c>
      <c r="H165" s="130">
        <f t="shared" si="1"/>
        <v>25.76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4</v>
      </c>
      <c r="G166" s="153">
        <v>1</v>
      </c>
      <c r="H166" s="130">
        <f t="shared" si="1"/>
        <v>81.2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3</v>
      </c>
      <c r="G167" s="153">
        <v>1</v>
      </c>
      <c r="H167" s="130">
        <f t="shared" si="1"/>
        <v>135.42000000000002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15</v>
      </c>
      <c r="G168" s="153">
        <v>24</v>
      </c>
      <c r="H168" s="130">
        <f t="shared" si="1"/>
        <v>14.5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20</v>
      </c>
      <c r="G170" s="153">
        <v>24</v>
      </c>
      <c r="H170" s="130">
        <f t="shared" si="1"/>
        <v>23.125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10</v>
      </c>
      <c r="G171" s="153">
        <v>24</v>
      </c>
      <c r="H171" s="130">
        <f t="shared" si="1"/>
        <v>11.25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25</v>
      </c>
      <c r="G172" s="153">
        <v>24</v>
      </c>
      <c r="H172" s="130">
        <f t="shared" si="1"/>
        <v>22.65625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2793.8712500000001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5519</v>
      </c>
      <c r="B178" s="161">
        <v>0.14000000000000001</v>
      </c>
      <c r="C178" s="162">
        <f>A178*B178</f>
        <v>772.66000000000008</v>
      </c>
      <c r="D178" s="163" t="s">
        <v>209</v>
      </c>
      <c r="E178" s="163"/>
      <c r="F178" s="163"/>
      <c r="G178" s="163"/>
      <c r="H178" s="164">
        <f>C178*2</f>
        <v>1545.3200000000002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12</v>
      </c>
      <c r="B182" s="161">
        <v>47</v>
      </c>
      <c r="C182" s="162">
        <f>A182*B182</f>
        <v>564</v>
      </c>
      <c r="D182" s="163" t="s">
        <v>209</v>
      </c>
      <c r="E182" s="163"/>
      <c r="F182" s="163"/>
      <c r="G182" s="163"/>
      <c r="H182" s="164">
        <f>C182*2</f>
        <v>1128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4210.0200000000004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C7A340F0-0F12-4969-A2A3-04C0571B00C9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5FF45664-7BED-4AB5-9FE8-C30756B9DF95}">
      <formula1>0</formula1>
      <formula2>0</formula2>
    </dataValidation>
    <dataValidation errorStyle="warning" allowBlank="1" showInputMessage="1" showErrorMessage="1" errorTitle="OK" error="Atingiu o valor desejado." sqref="B12 E12 E68:F72" xr:uid="{FDE639FC-268D-4E7E-8EDB-C80132AD9C58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6847F-59B0-42EF-BA60-89243A4F04AD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Presidente Prudente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1651</v>
      </c>
      <c r="C5" s="188">
        <v>1200</v>
      </c>
      <c r="D5" s="188"/>
      <c r="E5" s="188"/>
      <c r="F5" s="183">
        <f t="shared" ref="F5:F11" si="0">B5/C5</f>
        <v>1.3758333333333332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1331</v>
      </c>
      <c r="C7" s="188">
        <v>2500</v>
      </c>
      <c r="D7" s="188"/>
      <c r="E7" s="188"/>
      <c r="F7" s="183">
        <f t="shared" si="0"/>
        <v>0.53239999999999998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559</v>
      </c>
      <c r="C9" s="188">
        <v>1500</v>
      </c>
      <c r="D9" s="188"/>
      <c r="E9" s="188"/>
      <c r="F9" s="183">
        <f t="shared" si="0"/>
        <v>0.37266666666666665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150</v>
      </c>
      <c r="C10" s="188">
        <v>300</v>
      </c>
      <c r="D10" s="188"/>
      <c r="E10" s="188"/>
      <c r="F10" s="183">
        <f t="shared" si="0"/>
        <v>0.5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Presidente Prudente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1267</v>
      </c>
      <c r="C13" s="188">
        <v>2700</v>
      </c>
      <c r="D13" s="188"/>
      <c r="E13" s="180"/>
      <c r="F13" s="195">
        <f t="shared" ref="F13:F18" si="1">B13/C13</f>
        <v>0.46925925925925926</v>
      </c>
    </row>
    <row r="14" spans="1:19" ht="31.7" customHeight="1">
      <c r="A14" s="196" t="s">
        <v>235</v>
      </c>
      <c r="B14" s="197">
        <v>238</v>
      </c>
      <c r="C14" s="198">
        <v>9000</v>
      </c>
      <c r="D14" s="198"/>
      <c r="E14" s="199"/>
      <c r="F14" s="200">
        <f t="shared" si="1"/>
        <v>2.6444444444444444E-2</v>
      </c>
    </row>
    <row r="15" spans="1:19" ht="31.7" customHeight="1">
      <c r="A15" s="196" t="s">
        <v>236</v>
      </c>
      <c r="B15" s="197">
        <v>323</v>
      </c>
      <c r="C15" s="198">
        <v>2700</v>
      </c>
      <c r="D15" s="198"/>
      <c r="E15" s="199"/>
      <c r="F15" s="200">
        <f t="shared" si="1"/>
        <v>0.11962962962962963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3.396233333333333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3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Presidente Prudente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203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4.5281672075930451E-2</v>
      </c>
      <c r="I29" s="194"/>
      <c r="J29" s="194"/>
    </row>
    <row r="30" spans="1:19" ht="27.25" customHeight="1">
      <c r="A30" s="30" t="s">
        <v>250</v>
      </c>
      <c r="B30" s="179">
        <v>203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4.5281672075930451E-2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9.0563344151860903E-2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585BA-CCFA-40B0-A569-314907C627F4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Presidente Prudente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5196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Presidente Prudente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Presidente Prudente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Presidente Prudente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Presidente Prudente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114.22799999999999</v>
      </c>
      <c r="I54" s="257">
        <f>Licitante!I36</f>
        <v>104.892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1033.808</v>
      </c>
      <c r="I64" s="259">
        <f>SUM(I54:I63)</f>
        <v>1024.4720000000002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Presidente Prudente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1033.808</v>
      </c>
      <c r="I70" s="260">
        <f t="shared" si="3"/>
        <v>1024.4720000000002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1932.6841454545456</v>
      </c>
      <c r="I71" s="259">
        <f t="shared" si="4"/>
        <v>2004.797672727273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Presidente Prudente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Presidente Prudente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Presidente Prudente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Presidente Prudente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Presidente Prudente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558.4703289968686</v>
      </c>
      <c r="I109" s="257">
        <f>I115*Licitante!H127</f>
        <v>593.32517913058871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628.69241233020193</v>
      </c>
      <c r="I112" s="259">
        <f t="shared" si="11"/>
        <v>663.54726246392204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Presidente Prudente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4653.9194083072389</v>
      </c>
      <c r="I115" s="259">
        <f>(I32+I71+I81+I104+I108+I110+I111)/(1-Licitante!H127)</f>
        <v>4944.3764927549064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Presidente Prudente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232.69597041536196</v>
      </c>
      <c r="I119" s="257">
        <f>G119*I115</f>
        <v>247.21882463774534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488.66153787226017</v>
      </c>
      <c r="I120" s="248">
        <f>G120*(I115+I119)</f>
        <v>519.15953173926516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893.26759255366505</v>
      </c>
      <c r="I121" s="292">
        <f>I130*F129</f>
        <v>949.01756968081429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Presidente Prudente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6268.5445091485262</v>
      </c>
      <c r="I130" s="259">
        <f>(I115+I119+I120)/(1-F129)</f>
        <v>6659.7724188127313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5429.5726430251125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Presidente Prudente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1932.6841454545456</v>
      </c>
      <c r="I136" s="257">
        <f>I71</f>
        <v>2004.797672727273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628.69241233020193</v>
      </c>
      <c r="I139" s="257">
        <f>I112</f>
        <v>663.54726246392204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4653.9194083072398</v>
      </c>
      <c r="I140" s="248">
        <f t="shared" si="12"/>
        <v>4944.3764927549073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6268.5445091485262</v>
      </c>
      <c r="I141" s="257">
        <f t="shared" si="13"/>
        <v>6659.7724188127313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6268.54</v>
      </c>
      <c r="I142" s="300">
        <f>ROUND((I115+I119+I120)/(1-(F129)),2)</f>
        <v>6659.77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391.23000000000047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A00D0-D370-4226-8D72-58F9B4DF2B11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Presidente Prudente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5196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Presidente Prudente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Presidente Prudente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Presidente Prudente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Presidente Prudente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155.4408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925.02080000000012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Presidente Prudente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925.02080000000012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1464.3464872727272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Presidente Prudente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1829.9580237076718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Presidente Prudente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5.0101520156267538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12.024364837504208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15.030456046880262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Presidente Prudente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Presidente Prudente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Presidente Prudente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380.66305772106313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450.88514105439646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Presidente Prudente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3172.192147675526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Presidente Prudente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158.60960738377631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333.08017550593024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608.86667650792504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Presidente Prudente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4272.7486070731575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3700.8908389547801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Presidente Prudente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1464.3464872727272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450.88514105439646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3172.1921476755265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4272.7486070731575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4272.75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AA169-2CE8-4E61-8D7F-9924C13DAB7A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Presidente Prudente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5196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Presidente Prudente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Presidente Prudente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Presidente Prudente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Presidente Prudente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114.22799999999999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1033.808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Presidente Prudente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1033.808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2250.5257454545454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Presidente Prudente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Presidente Prudente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Presidente Prudente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Presidente Prudente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Presidente Prudente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702.53769878295827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772.7597821162916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Presidente Prudente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5854.4808231913194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Presidente Prudente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292.72404115956596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614.72048643508856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1123.7018804513136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Presidente Prudente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7885.6272312372885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6830.2276270565389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Presidente Prudente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2250.5257454545454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772.7597821162916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5854.4808231913194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7885.6272312372885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7885.63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AB233-B1F1-464D-86E8-E0FB48268E7B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Presidente Prudente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406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Presidente Prudente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Presidente Prudente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Presidente Prudente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Presidente Prudente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104.31959999999999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1023.8996000000001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Presidente Prudente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1023.8996000000001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2009.2190290909091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Presidente Prudente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Presidente Prudente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Presidente Prudente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Presidente Prudente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Presidente Prudente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596.30114244626736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666.52322577960069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Presidente Prudente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4969.1761870522278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Presidente Prudente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248.45880935261141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521.76349964048393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953.77759263726966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Presidente Prudente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6693.1760886825932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Presidente Prudente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2009.2190290909091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666.52322577960069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4969.1761870522278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6693.1760886825932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6693.18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C7A04-9623-486F-81B5-7FFCBA8DDD13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Presidente Prudente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Presidente Prudente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Presidente Prudente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Presidente Prudente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Presidente Prudente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104.31959999999999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1023.8996000000001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Presidente Prudente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1023.8996000000001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2304.8148578181822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Presidente Prudente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Presidente Prudente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Presidente Prudente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Presidente Prudente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Presidente Prudente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728.82839465315624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799.05047798648957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Presidente Prudente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6073.5699554429684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Presidente Prudente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303.67849777214843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637.72484532151168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1165.7535802232883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Presidente Prudente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8180.7268787599169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Presidente Prudente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2304.8148578181822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799.05047798648957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6073.5699554429684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8180.7268787599169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8180.73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D9012-EE47-4BA7-885B-D37D83D8AC8A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DRF/Presidente Prudente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6268.54</v>
      </c>
      <c r="G7" s="349">
        <f>ROUND((1/C7)*F7,7)</f>
        <v>5.2237833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6268.54</v>
      </c>
      <c r="G8" s="349">
        <f>ROUND((1/C8)*F8,7)</f>
        <v>5.2237833</v>
      </c>
      <c r="H8" s="350">
        <f>IF('CALCULO SIMPLES'!B37 = "m2",'Áreas a serem limpas'!B5,0)</f>
        <v>1651</v>
      </c>
      <c r="I8" s="351">
        <f t="shared" ref="I8:I14" si="0">G8*H8</f>
        <v>8624.4662282999998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6268.54</v>
      </c>
      <c r="G9" s="349">
        <f>ROUND((1/C9)*F9,7)</f>
        <v>13.930088899999999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6268.54</v>
      </c>
      <c r="G10" s="349">
        <f t="shared" ref="G10:G11" si="1">ROUND((1/C10)*F10,7)</f>
        <v>2.5074160000000001</v>
      </c>
      <c r="H10" s="350">
        <f>IF('CALCULO SIMPLES'!B37 = "m2",'Áreas a serem limpas'!B7,0)</f>
        <v>1331</v>
      </c>
      <c r="I10" s="351">
        <f t="shared" si="0"/>
        <v>3337.370696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6268.54</v>
      </c>
      <c r="G11" s="349">
        <f t="shared" si="1"/>
        <v>3.4825222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6268.54</v>
      </c>
      <c r="G12" s="349">
        <f>ROUND((1/C12)*F12,7)</f>
        <v>4.1790266999999997</v>
      </c>
      <c r="H12" s="350">
        <f>IF('CALCULO SIMPLES'!B37 = "m2",'Áreas a serem limpas'!B9,0)</f>
        <v>559</v>
      </c>
      <c r="I12" s="351">
        <f t="shared" si="0"/>
        <v>2336.0759252999997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391.23000000000047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6268.54</v>
      </c>
      <c r="G14" s="349">
        <f>ROUND((1/C14)*F14,7)</f>
        <v>20.895133300000001</v>
      </c>
      <c r="H14" s="350">
        <f>IF('CALCULO SIMPLES'!B37 = "m2",'Áreas a serem limpas'!B10,0)</f>
        <v>150</v>
      </c>
      <c r="I14" s="351">
        <f t="shared" si="0"/>
        <v>3134.2699950000001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7885.63</v>
      </c>
      <c r="G15" s="349">
        <f>ROUND((1/C15)*F15,7)</f>
        <v>26.285433300000001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17823.4128446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DRF/Presidente Prudente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6268.54</v>
      </c>
      <c r="G19" s="362">
        <f>ROUND((1/C19)*F19,7)</f>
        <v>2.3216815</v>
      </c>
      <c r="H19" s="363">
        <f>IF('CALCULO SIMPLES'!B37 = "m2",'Áreas a serem limpas'!B13,0)</f>
        <v>1267</v>
      </c>
      <c r="I19" s="364">
        <f>G19*H19</f>
        <v>2941.5704605000001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6268.54</v>
      </c>
      <c r="G20" s="362">
        <f t="shared" ref="G20:G22" si="2">ROUND((1/C20)*F20,7)</f>
        <v>0.69650440000000002</v>
      </c>
      <c r="H20" s="363">
        <f>IF('CALCULO SIMPLES'!B37 = "m2",'Áreas a serem limpas'!B14,0)</f>
        <v>238</v>
      </c>
      <c r="I20" s="364">
        <f t="shared" ref="I20:I22" si="3">G20*H20</f>
        <v>165.76804720000001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6268.54</v>
      </c>
      <c r="G21" s="362">
        <f t="shared" si="2"/>
        <v>2.3216815</v>
      </c>
      <c r="H21" s="363">
        <f>IF('CALCULO SIMPLES'!B37 = "m2",'Áreas a serem limpas'!B15,0)</f>
        <v>323</v>
      </c>
      <c r="I21" s="364">
        <f t="shared" si="3"/>
        <v>749.90312449999999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6268.54</v>
      </c>
      <c r="G22" s="362">
        <f t="shared" si="2"/>
        <v>2.3216815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6268.54</v>
      </c>
      <c r="G23" s="362">
        <f>ROUND((1/C23)*F23,7)</f>
        <v>2.3216815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6268.54</v>
      </c>
      <c r="G24" s="362">
        <f>ROUND((1/C24)*F24,7)</f>
        <v>6.2685400000000002E-2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3857.2416322000004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DRF/Presidente Prudente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6693.18</v>
      </c>
      <c r="G29" s="379">
        <f>ROUND(F29*E29,7)</f>
        <v>1.4932485</v>
      </c>
      <c r="H29" s="380">
        <f>IF('CALCULO SIMPLES'!B37 = "m2",'Áreas a serem limpas'!B29+'Áreas a serem limpas'!B30,0)</f>
        <v>406</v>
      </c>
      <c r="I29" s="381">
        <f>G29*H29</f>
        <v>606.25889099999995</v>
      </c>
      <c r="J29" s="381">
        <f>I29</f>
        <v>606.25889099999995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DRF/Presidente Prudente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8180.73</v>
      </c>
      <c r="G34" s="362">
        <f>F34*E34</f>
        <v>0.36077019300000002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22286.9133678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DRF/Presidente Prudente</v>
      </c>
      <c r="B39" s="398" t="s">
        <v>222</v>
      </c>
      <c r="C39" s="387" t="s">
        <v>225</v>
      </c>
      <c r="D39" s="399">
        <f t="shared" ref="D39:D44" si="4">G7</f>
        <v>5.2237833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5.2237833</v>
      </c>
      <c r="E40" s="400"/>
      <c r="F40" s="388">
        <f t="shared" si="5"/>
        <v>1651</v>
      </c>
      <c r="G40" s="401">
        <f t="shared" si="6"/>
        <v>8624.4662282999998</v>
      </c>
    </row>
    <row r="41" spans="1:12" ht="27.4" customHeight="1">
      <c r="A41" s="403"/>
      <c r="B41" s="403"/>
      <c r="C41" s="387" t="s">
        <v>397</v>
      </c>
      <c r="D41" s="399">
        <f t="shared" si="4"/>
        <v>13.930088899999999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2.5074160000000001</v>
      </c>
      <c r="E42" s="400"/>
      <c r="F42" s="388">
        <f t="shared" si="5"/>
        <v>1331</v>
      </c>
      <c r="G42" s="401">
        <f t="shared" si="6"/>
        <v>3337.370696</v>
      </c>
    </row>
    <row r="43" spans="1:12" ht="27.4" customHeight="1">
      <c r="A43" s="403"/>
      <c r="B43" s="403"/>
      <c r="C43" s="387" t="s">
        <v>229</v>
      </c>
      <c r="D43" s="399">
        <f t="shared" si="4"/>
        <v>3.4825222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4.1790266999999997</v>
      </c>
      <c r="E44" s="400"/>
      <c r="F44" s="388">
        <f t="shared" si="5"/>
        <v>559</v>
      </c>
      <c r="G44" s="401">
        <f t="shared" si="6"/>
        <v>2336.0759252999997</v>
      </c>
    </row>
    <row r="45" spans="1:12" ht="31" customHeight="1">
      <c r="A45" s="403"/>
      <c r="B45" s="403"/>
      <c r="C45" s="387" t="s">
        <v>399</v>
      </c>
      <c r="D45" s="399">
        <f>G14</f>
        <v>20.895133300000001</v>
      </c>
      <c r="E45" s="400"/>
      <c r="F45" s="388">
        <f>H14</f>
        <v>150</v>
      </c>
      <c r="G45" s="401">
        <f t="shared" si="6"/>
        <v>3134.2699950000001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26.285433300000001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2.3216815</v>
      </c>
      <c r="E47" s="400"/>
      <c r="F47" s="388">
        <f t="shared" ref="F47:F52" si="8">H19</f>
        <v>1267</v>
      </c>
      <c r="G47" s="401">
        <f t="shared" si="6"/>
        <v>2941.5704605000001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0.69650440000000002</v>
      </c>
      <c r="E48" s="400"/>
      <c r="F48" s="388">
        <f t="shared" si="8"/>
        <v>238</v>
      </c>
      <c r="G48" s="401">
        <f t="shared" si="6"/>
        <v>165.76804720000001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2.3216815</v>
      </c>
      <c r="E49" s="400"/>
      <c r="F49" s="388">
        <f t="shared" si="8"/>
        <v>323</v>
      </c>
      <c r="G49" s="401">
        <f t="shared" si="6"/>
        <v>749.90312449999999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2.3216815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2.3216815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6.2685400000000002E-2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391.23000000000047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1.4932485</v>
      </c>
      <c r="E54" s="400"/>
      <c r="F54" s="388">
        <f>H29</f>
        <v>406</v>
      </c>
      <c r="G54" s="401">
        <f>D54*F54</f>
        <v>606.25889099999995</v>
      </c>
    </row>
    <row r="55" spans="1:10" ht="28.4" customHeight="1">
      <c r="A55" s="403"/>
      <c r="B55" s="406"/>
      <c r="C55" s="387" t="s">
        <v>432</v>
      </c>
      <c r="D55" s="411">
        <f>G34</f>
        <v>0.36077019300000002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DRF/Presidente Prudente</v>
      </c>
      <c r="E56" s="341"/>
      <c r="F56" s="342"/>
      <c r="G56" s="412">
        <f>SUM(G39:G55)</f>
        <v>22286.9133678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4272.75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1651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1331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559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150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1267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238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323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203</v>
      </c>
      <c r="D76" s="423" t="s">
        <v>442</v>
      </c>
      <c r="E76" s="424">
        <f>'Limpador de vidros sem risco- D'!H140</f>
        <v>6693.18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203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8180.73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5925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22286.9133678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2793.8712500000001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350.83500000000004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25431.619617799999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610358.87082720001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E9668-DCEE-4B30-9B9F-B342F36B9772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8CBA0693-9D3E-46D8-9BAE-DAC3818FB895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CDC8E815-F10B-4416-B372-E781F1B400C6}"/>
</file>

<file path=customXml/itemProps2.xml><?xml version="1.0" encoding="utf-8"?>
<ds:datastoreItem xmlns:ds="http://schemas.openxmlformats.org/officeDocument/2006/customXml" ds:itemID="{0A08F70A-4D07-40E1-A656-87EB212B807E}"/>
</file>

<file path=customXml/itemProps3.xml><?xml version="1.0" encoding="utf-8"?>
<ds:datastoreItem xmlns:ds="http://schemas.openxmlformats.org/officeDocument/2006/customXml" ds:itemID="{FCF61D71-6EDB-4A45-B829-F77141DC67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2025-11-24T11:52:47Z</dcterms:created>
  <dcterms:modified xsi:type="dcterms:W3CDTF">2025-11-24T11:52:47Z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